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БЮДЖЕТЫ\Бюджет на 2024 год\ОТЧЕТЫ ОБ ИСПОЛНЕНИИ\Исполнение бюджета 2024\Для размещения на сайте\"/>
    </mc:Choice>
  </mc:AlternateContent>
  <bookViews>
    <workbookView xWindow="0" yWindow="0" windowWidth="28800" windowHeight="11835"/>
  </bookViews>
  <sheets>
    <sheet name="МПА расходы" sheetId="1" r:id="rId1"/>
  </sheets>
  <definedNames>
    <definedName name="_xlnm.Print_Area" localSheetId="0">'МПА расходы'!$A$2:$H$53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5" i="1"/>
  <c r="D8" i="1"/>
  <c r="F8" i="1"/>
  <c r="H8" i="1"/>
  <c r="G14" i="1"/>
  <c r="E14" i="1"/>
  <c r="F21" i="1"/>
  <c r="E25" i="1"/>
  <c r="E19" i="1"/>
  <c r="G20" i="1"/>
  <c r="G19" i="1" s="1"/>
  <c r="E20" i="1"/>
  <c r="H19" i="1"/>
  <c r="F19" i="1"/>
  <c r="D19" i="1"/>
  <c r="G52" i="1" l="1"/>
  <c r="G51" i="1" s="1"/>
  <c r="E52" i="1"/>
  <c r="E51" i="1" s="1"/>
  <c r="H51" i="1"/>
  <c r="F51" i="1"/>
  <c r="D51" i="1"/>
  <c r="G50" i="1"/>
  <c r="G49" i="1" s="1"/>
  <c r="E50" i="1"/>
  <c r="E49" i="1" s="1"/>
  <c r="H49" i="1"/>
  <c r="F49" i="1"/>
  <c r="D49" i="1"/>
  <c r="G48" i="1"/>
  <c r="E48" i="1"/>
  <c r="G47" i="1"/>
  <c r="E47" i="1"/>
  <c r="G46" i="1"/>
  <c r="E46" i="1"/>
  <c r="G45" i="1"/>
  <c r="E45" i="1"/>
  <c r="H44" i="1"/>
  <c r="F44" i="1"/>
  <c r="D44" i="1"/>
  <c r="G43" i="1"/>
  <c r="E43" i="1"/>
  <c r="H42" i="1"/>
  <c r="F42" i="1"/>
  <c r="D42" i="1"/>
  <c r="G41" i="1"/>
  <c r="E41" i="1"/>
  <c r="G40" i="1"/>
  <c r="G39" i="1" s="1"/>
  <c r="E40" i="1"/>
  <c r="H39" i="1"/>
  <c r="F39" i="1"/>
  <c r="D39" i="1"/>
  <c r="G38" i="1"/>
  <c r="E38" i="1"/>
  <c r="G37" i="1"/>
  <c r="E37" i="1"/>
  <c r="G36" i="1"/>
  <c r="E36" i="1"/>
  <c r="G35" i="1"/>
  <c r="E35" i="1"/>
  <c r="G34" i="1"/>
  <c r="E34" i="1"/>
  <c r="G33" i="1"/>
  <c r="E33" i="1"/>
  <c r="H32" i="1"/>
  <c r="F32" i="1"/>
  <c r="D32" i="1"/>
  <c r="G31" i="1"/>
  <c r="E31" i="1"/>
  <c r="G30" i="1"/>
  <c r="E30" i="1"/>
  <c r="G29" i="1"/>
  <c r="E29" i="1"/>
  <c r="G28" i="1"/>
  <c r="E28" i="1"/>
  <c r="H27" i="1"/>
  <c r="F27" i="1"/>
  <c r="D27" i="1"/>
  <c r="G26" i="1"/>
  <c r="E26" i="1"/>
  <c r="G24" i="1"/>
  <c r="E24" i="1"/>
  <c r="G23" i="1"/>
  <c r="E23" i="1"/>
  <c r="G22" i="1"/>
  <c r="E22" i="1"/>
  <c r="D21" i="1"/>
  <c r="G18" i="1"/>
  <c r="G17" i="1" s="1"/>
  <c r="E18" i="1"/>
  <c r="E17" i="1" s="1"/>
  <c r="H17" i="1"/>
  <c r="H53" i="1" s="1"/>
  <c r="F17" i="1"/>
  <c r="F53" i="1" s="1"/>
  <c r="D17" i="1"/>
  <c r="D53" i="1" s="1"/>
  <c r="G16" i="1"/>
  <c r="E16" i="1"/>
  <c r="G15" i="1"/>
  <c r="E15" i="1"/>
  <c r="G13" i="1"/>
  <c r="E13" i="1"/>
  <c r="G12" i="1"/>
  <c r="E12" i="1"/>
  <c r="G11" i="1"/>
  <c r="E11" i="1"/>
  <c r="G10" i="1"/>
  <c r="E10" i="1"/>
  <c r="G9" i="1"/>
  <c r="E9" i="1"/>
  <c r="E42" i="1" l="1"/>
  <c r="G32" i="1"/>
  <c r="G44" i="1"/>
  <c r="E44" i="1"/>
  <c r="G42" i="1"/>
  <c r="E32" i="1"/>
  <c r="G27" i="1"/>
  <c r="E21" i="1"/>
  <c r="G21" i="1"/>
  <c r="G8" i="1"/>
  <c r="E39" i="1"/>
  <c r="E27" i="1"/>
  <c r="E8" i="1"/>
  <c r="G53" i="1" l="1"/>
  <c r="E53" i="1"/>
</calcChain>
</file>

<file path=xl/sharedStrings.xml><?xml version="1.0" encoding="utf-8"?>
<sst xmlns="http://schemas.openxmlformats.org/spreadsheetml/2006/main" count="153" uniqueCount="74">
  <si>
    <t>Наименование показателя</t>
  </si>
  <si>
    <t>Раздел</t>
  </si>
  <si>
    <t>Подраздел</t>
  </si>
  <si>
    <t>Изменения</t>
  </si>
  <si>
    <t>1</t>
  </si>
  <si>
    <t>2</t>
  </si>
  <si>
    <t>3</t>
  </si>
  <si>
    <t>4</t>
  </si>
  <si>
    <t xml:space="preserve">  
ОБЩЕГОСУДАРСТВЕННЫЕ ВОПРОСЫ
</t>
  </si>
  <si>
    <t>01</t>
  </si>
  <si>
    <t>00</t>
  </si>
  <si>
    <t xml:space="preserve">  
Функционирование высшего должностного лица субъекта Российской Федерации и муниципального образования
</t>
  </si>
  <si>
    <t>02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</si>
  <si>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</si>
  <si>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>03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</si>
  <si>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</si>
  <si>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>04</t>
  </si>
  <si>
    <t xml:space="preserve">  
Судебная система
</t>
  </si>
  <si>
    <t>05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</si>
  <si>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</si>
  <si>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>06</t>
  </si>
  <si>
    <t xml:space="preserve">  
Резервные фонды
</t>
  </si>
  <si>
    <t>11</t>
  </si>
  <si>
    <t xml:space="preserve">  
Другие общегосударственные вопросы
</t>
  </si>
  <si>
    <t>13</t>
  </si>
  <si>
    <t xml:space="preserve">  
НАЦИОНАЛЬНАЯ ОБОРОНА
</t>
  </si>
  <si>
    <t xml:space="preserve">  
Мобилизационная и вневойсковая подготовка
</t>
  </si>
  <si>
    <t xml:space="preserve">  
НАЦИОНАЛЬНАЯ ЭКОНОМИКА
</t>
  </si>
  <si>
    <t xml:space="preserve">  
Сельское хозяйство и рыболовство
</t>
  </si>
  <si>
    <t xml:space="preserve">  
Транспорт
</t>
  </si>
  <si>
    <t>08</t>
  </si>
  <si>
    <t xml:space="preserve">  
Дорожное хозяйство (дорожные фонды)
</t>
  </si>
  <si>
    <t>09</t>
  </si>
  <si>
    <t xml:space="preserve">  
Другие вопросы в области национальной экономики
</t>
  </si>
  <si>
    <t>12</t>
  </si>
  <si>
    <t xml:space="preserve">  
ЖИЛИЩНО-КОММУНАЛЬНОЕ ХОЗЯЙСТВО
</t>
  </si>
  <si>
    <t xml:space="preserve">  
Жилищное хозяйство
</t>
  </si>
  <si>
    <t xml:space="preserve">  
Коммунальное хозяйство
</t>
  </si>
  <si>
    <t xml:space="preserve">  
Благоустройство
</t>
  </si>
  <si>
    <t xml:space="preserve">  
Другие вопросы в области жилищно-коммунального хозяйства
</t>
  </si>
  <si>
    <t xml:space="preserve">  
ОБРАЗОВАНИЕ
</t>
  </si>
  <si>
    <t>07</t>
  </si>
  <si>
    <t xml:space="preserve">  
Дошкольное образование
</t>
  </si>
  <si>
    <t xml:space="preserve">  
Общее образование
</t>
  </si>
  <si>
    <t xml:space="preserve">  
Дополнительное образование детей
</t>
  </si>
  <si>
    <t xml:space="preserve">  
Профессиональная подготовка, переподготовка и повышение квалификации
</t>
  </si>
  <si>
    <t xml:space="preserve">  
Молодежная политика
</t>
  </si>
  <si>
    <t xml:space="preserve">  
Другие вопросы в области образования
</t>
  </si>
  <si>
    <t xml:space="preserve">  
КУЛЬТУРА, КИНЕМАТОГРАФИЯ
</t>
  </si>
  <si>
    <t xml:space="preserve">  
Культура
</t>
  </si>
  <si>
    <t xml:space="preserve">  
Другие вопросы в области культуры, кинематографии
</t>
  </si>
  <si>
    <t xml:space="preserve">  
ЗДРАВООХРАНЕНИЕ
</t>
  </si>
  <si>
    <t xml:space="preserve">  
Другие вопросы в области здравоохранения
</t>
  </si>
  <si>
    <t xml:space="preserve">  
СОЦИАЛЬНАЯ ПОЛИТИКА
</t>
  </si>
  <si>
    <t>10</t>
  </si>
  <si>
    <t xml:space="preserve">  
Пенсионное обеспечение
</t>
  </si>
  <si>
    <t xml:space="preserve">  
Социальное обеспечение населения
</t>
  </si>
  <si>
    <t xml:space="preserve">  
Охрана семьи и детства
</t>
  </si>
  <si>
    <t xml:space="preserve">  
Другие вопросы в области социальной политики
</t>
  </si>
  <si>
    <t xml:space="preserve">  
ФИЗИЧЕСКАЯ КУЛЬТУРА И СПОРТ
</t>
  </si>
  <si>
    <t xml:space="preserve">  
Массовый спорт
</t>
  </si>
  <si>
    <t xml:space="preserve">  
СРЕДСТВА МАССОВОЙ ИНФОРМАЦИИ
</t>
  </si>
  <si>
    <t xml:space="preserve">  
Периодическая печать и издательства
</t>
  </si>
  <si>
    <t>Всего расходов:</t>
  </si>
  <si>
    <t>х</t>
  </si>
  <si>
    <t>Уточненный бюджет 2024 года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</si>
  <si>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</si>
  <si>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</si>
  <si>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Связь и информатика</t>
  </si>
  <si>
    <t>Обеспечение проведения выборов и референдумов</t>
  </si>
  <si>
    <t>Аналитическая таблица по распределению бюджетных ассигнований по разделам и подразделам классификации расходов бюджетов с учетом принятых изменений в  муниципальный правовой акт Пограничного муниципального округа "О бюджете Пограничного муниципального округа на 2024 год и плановый период 2025 и 2026 годов" в 2024 году</t>
  </si>
  <si>
    <t>Изменение № 1                                                            в редакции от 01.03.2024                   № 217-МПА</t>
  </si>
  <si>
    <t>Изменение № 2                                                                 в редакции от 20.12.2024                            № 244-МПА</t>
  </si>
  <si>
    <t>Утвержденный бюджет 2024 года от 01.12.2023              № 202-МПА (первоначальный)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</si>
</sst>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0">
    <xf numFmtId="0" fontId="0" fillId="0" borderId="0"/>
    <xf numFmtId="0" fontId="1" fillId="0" borderId="0">
      <alignment horizontal="left" wrapText="1"/>
    </xf>
    <xf numFmtId="49" fontId="1" fillId="0" borderId="0">
      <alignment horizontal="center"/>
    </xf>
    <xf numFmtId="0" fontId="3" fillId="0" borderId="0"/>
    <xf numFmtId="0" fontId="5" fillId="0" borderId="0"/>
    <xf numFmtId="0" fontId="1" fillId="0" borderId="1">
      <alignment horizontal="left"/>
    </xf>
    <xf numFmtId="49" fontId="1" fillId="0" borderId="1"/>
    <xf numFmtId="0" fontId="1" fillId="0" borderId="0"/>
    <xf numFmtId="49" fontId="1" fillId="0" borderId="2">
      <alignment horizontal="center" vertical="center" wrapText="1"/>
    </xf>
    <xf numFmtId="49" fontId="1" fillId="0" borderId="5">
      <alignment horizontal="center" vertical="center" wrapText="1"/>
    </xf>
    <xf numFmtId="49" fontId="1" fillId="0" borderId="10">
      <alignment horizontal="center" vertical="center" wrapText="1"/>
    </xf>
    <xf numFmtId="0" fontId="1" fillId="0" borderId="11">
      <alignment horizontal="left" wrapText="1" indent="2"/>
    </xf>
    <xf numFmtId="49" fontId="1" fillId="0" borderId="2">
      <alignment horizontal="center"/>
    </xf>
    <xf numFmtId="4" fontId="1" fillId="0" borderId="2">
      <alignment horizontal="right"/>
    </xf>
    <xf numFmtId="0" fontId="5" fillId="0" borderId="19">
      <alignment horizontal="left" wrapText="1"/>
    </xf>
    <xf numFmtId="49" fontId="1" fillId="0" borderId="20">
      <alignment horizontal="center" wrapText="1"/>
    </xf>
    <xf numFmtId="4" fontId="1" fillId="0" borderId="21">
      <alignment horizontal="right"/>
    </xf>
    <xf numFmtId="0" fontId="3" fillId="0" borderId="22"/>
    <xf numFmtId="0" fontId="1" fillId="0" borderId="22"/>
    <xf numFmtId="0" fontId="1" fillId="2" borderId="0"/>
  </cellStyleXfs>
  <cellXfs count="75">
    <xf numFmtId="0" fontId="0" fillId="0" borderId="0" xfId="0"/>
    <xf numFmtId="0" fontId="2" fillId="0" borderId="0" xfId="1" applyNumberFormat="1" applyFont="1" applyProtection="1">
      <alignment horizontal="left" wrapText="1"/>
    </xf>
    <xf numFmtId="49" fontId="2" fillId="0" borderId="0" xfId="2" applyNumberFormat="1" applyFont="1" applyProtection="1">
      <alignment horizontal="center"/>
    </xf>
    <xf numFmtId="49" fontId="2" fillId="0" borderId="0" xfId="2" applyNumberFormat="1" applyFont="1" applyAlignment="1" applyProtection="1"/>
    <xf numFmtId="0" fontId="2" fillId="0" borderId="0" xfId="3" applyNumberFormat="1" applyFont="1" applyProtection="1"/>
    <xf numFmtId="0" fontId="4" fillId="0" borderId="0" xfId="0" applyFont="1" applyProtection="1">
      <protection locked="0"/>
    </xf>
    <xf numFmtId="0" fontId="2" fillId="0" borderId="1" xfId="5" applyNumberFormat="1" applyFont="1" applyProtection="1">
      <alignment horizontal="left"/>
    </xf>
    <xf numFmtId="0" fontId="2" fillId="0" borderId="0" xfId="5" applyNumberFormat="1" applyFont="1" applyBorder="1" applyProtection="1">
      <alignment horizontal="left"/>
    </xf>
    <xf numFmtId="49" fontId="2" fillId="0" borderId="0" xfId="6" applyNumberFormat="1" applyFont="1" applyBorder="1" applyAlignment="1" applyProtection="1"/>
    <xf numFmtId="49" fontId="2" fillId="0" borderId="0" xfId="6" applyNumberFormat="1" applyFont="1" applyBorder="1" applyProtection="1"/>
    <xf numFmtId="49" fontId="2" fillId="0" borderId="1" xfId="6" applyNumberFormat="1" applyFont="1" applyProtection="1"/>
    <xf numFmtId="0" fontId="2" fillId="0" borderId="0" xfId="7" applyNumberFormat="1" applyFont="1" applyProtection="1"/>
    <xf numFmtId="49" fontId="2" fillId="0" borderId="4" xfId="8" applyNumberFormat="1" applyFont="1" applyBorder="1" applyAlignment="1" applyProtection="1">
      <alignment horizontal="center" vertical="center" wrapText="1"/>
    </xf>
    <xf numFmtId="49" fontId="2" fillId="0" borderId="4" xfId="1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/>
      <protection locked="0"/>
    </xf>
    <xf numFmtId="0" fontId="7" fillId="0" borderId="12" xfId="11" applyNumberFormat="1" applyFont="1" applyBorder="1" applyProtection="1">
      <alignment horizontal="left" wrapText="1" indent="2"/>
    </xf>
    <xf numFmtId="49" fontId="7" fillId="0" borderId="13" xfId="12" applyNumberFormat="1" applyFont="1" applyBorder="1" applyProtection="1">
      <alignment horizontal="center"/>
    </xf>
    <xf numFmtId="49" fontId="7" fillId="0" borderId="14" xfId="13" applyNumberFormat="1" applyFont="1" applyBorder="1" applyAlignment="1" applyProtection="1">
      <alignment horizontal="center"/>
    </xf>
    <xf numFmtId="4" fontId="7" fillId="0" borderId="5" xfId="13" applyNumberFormat="1" applyFont="1" applyBorder="1" applyProtection="1">
      <alignment horizontal="right"/>
    </xf>
    <xf numFmtId="0" fontId="8" fillId="0" borderId="0" xfId="0" applyFont="1" applyProtection="1">
      <protection locked="0"/>
    </xf>
    <xf numFmtId="0" fontId="2" fillId="0" borderId="15" xfId="11" applyNumberFormat="1" applyFont="1" applyBorder="1" applyProtection="1">
      <alignment horizontal="left" wrapText="1" indent="2"/>
    </xf>
    <xf numFmtId="49" fontId="2" fillId="0" borderId="4" xfId="12" applyNumberFormat="1" applyFont="1" applyBorder="1" applyProtection="1">
      <alignment horizontal="center"/>
    </xf>
    <xf numFmtId="49" fontId="2" fillId="0" borderId="16" xfId="13" applyNumberFormat="1" applyFont="1" applyBorder="1" applyAlignment="1" applyProtection="1">
      <alignment horizontal="center"/>
    </xf>
    <xf numFmtId="4" fontId="2" fillId="0" borderId="2" xfId="13" applyNumberFormat="1" applyFont="1" applyProtection="1">
      <alignment horizontal="right"/>
    </xf>
    <xf numFmtId="0" fontId="7" fillId="0" borderId="15" xfId="11" applyNumberFormat="1" applyFont="1" applyBorder="1" applyProtection="1">
      <alignment horizontal="left" wrapText="1" indent="2"/>
    </xf>
    <xf numFmtId="49" fontId="7" fillId="0" borderId="4" xfId="12" applyNumberFormat="1" applyFont="1" applyBorder="1" applyProtection="1">
      <alignment horizontal="center"/>
    </xf>
    <xf numFmtId="49" fontId="7" fillId="0" borderId="16" xfId="13" applyNumberFormat="1" applyFont="1" applyBorder="1" applyAlignment="1" applyProtection="1">
      <alignment horizontal="center"/>
    </xf>
    <xf numFmtId="4" fontId="7" fillId="0" borderId="2" xfId="13" applyNumberFormat="1" applyFont="1" applyProtection="1">
      <alignment horizontal="right"/>
    </xf>
    <xf numFmtId="49" fontId="7" fillId="0" borderId="6" xfId="13" applyNumberFormat="1" applyFont="1" applyBorder="1" applyAlignment="1" applyProtection="1">
      <alignment horizontal="center"/>
    </xf>
    <xf numFmtId="4" fontId="7" fillId="0" borderId="17" xfId="13" applyNumberFormat="1" applyFont="1" applyBorder="1" applyProtection="1">
      <alignment horizontal="right"/>
    </xf>
    <xf numFmtId="0" fontId="2" fillId="0" borderId="3" xfId="11" applyNumberFormat="1" applyFont="1" applyBorder="1" applyProtection="1">
      <alignment horizontal="left" wrapText="1" indent="2"/>
    </xf>
    <xf numFmtId="49" fontId="2" fillId="0" borderId="18" xfId="12" applyNumberFormat="1" applyFont="1" applyBorder="1" applyProtection="1">
      <alignment horizontal="center"/>
    </xf>
    <xf numFmtId="49" fontId="2" fillId="0" borderId="4" xfId="13" applyNumberFormat="1" applyFont="1" applyBorder="1" applyAlignment="1" applyProtection="1">
      <alignment horizontal="center"/>
    </xf>
    <xf numFmtId="4" fontId="2" fillId="0" borderId="4" xfId="13" applyNumberFormat="1" applyFont="1" applyBorder="1" applyProtection="1">
      <alignment horizontal="right"/>
    </xf>
    <xf numFmtId="0" fontId="7" fillId="0" borderId="4" xfId="14" applyNumberFormat="1" applyFont="1" applyBorder="1" applyProtection="1">
      <alignment horizontal="left" wrapText="1"/>
    </xf>
    <xf numFmtId="49" fontId="7" fillId="0" borderId="18" xfId="15" applyNumberFormat="1" applyFont="1" applyBorder="1" applyProtection="1">
      <alignment horizontal="center" wrapText="1"/>
    </xf>
    <xf numFmtId="4" fontId="7" fillId="0" borderId="4" xfId="16" applyNumberFormat="1" applyFont="1" applyBorder="1" applyAlignment="1" applyProtection="1">
      <alignment horizontal="center"/>
    </xf>
    <xf numFmtId="4" fontId="7" fillId="0" borderId="4" xfId="16" applyNumberFormat="1" applyFont="1" applyBorder="1" applyProtection="1">
      <alignment horizontal="right"/>
    </xf>
    <xf numFmtId="0" fontId="2" fillId="0" borderId="0" xfId="17" applyNumberFormat="1" applyFont="1" applyBorder="1" applyProtection="1"/>
    <xf numFmtId="0" fontId="2" fillId="0" borderId="0" xfId="18" applyNumberFormat="1" applyFont="1" applyBorder="1" applyAlignment="1" applyProtection="1"/>
    <xf numFmtId="0" fontId="2" fillId="0" borderId="0" xfId="18" applyNumberFormat="1" applyFont="1" applyBorder="1" applyProtection="1"/>
    <xf numFmtId="0" fontId="2" fillId="2" borderId="0" xfId="19" applyNumberFormat="1" applyFont="1" applyAlignment="1" applyProtection="1"/>
    <xf numFmtId="0" fontId="2" fillId="2" borderId="0" xfId="19" applyNumberFormat="1" applyFont="1" applyProtection="1"/>
    <xf numFmtId="0" fontId="4" fillId="0" borderId="0" xfId="0" applyFont="1" applyAlignment="1" applyProtection="1">
      <protection locked="0"/>
    </xf>
    <xf numFmtId="0" fontId="4" fillId="0" borderId="23" xfId="0" applyFont="1" applyFill="1" applyBorder="1" applyAlignment="1">
      <alignment horizontal="center" vertical="center" wrapText="1"/>
    </xf>
    <xf numFmtId="0" fontId="7" fillId="0" borderId="15" xfId="11" applyNumberFormat="1" applyFont="1" applyBorder="1" applyAlignment="1" applyProtection="1">
      <alignment horizontal="left" vertical="center" wrapText="1" indent="2"/>
    </xf>
    <xf numFmtId="0" fontId="2" fillId="0" borderId="15" xfId="11" applyNumberFormat="1" applyFont="1" applyBorder="1" applyAlignment="1" applyProtection="1">
      <alignment horizontal="left" vertical="center" wrapText="1" indent="2"/>
    </xf>
    <xf numFmtId="49" fontId="2" fillId="0" borderId="0" xfId="2" applyNumberFormat="1" applyFont="1" applyFill="1" applyProtection="1">
      <alignment horizontal="center"/>
    </xf>
    <xf numFmtId="49" fontId="2" fillId="0" borderId="1" xfId="6" applyNumberFormat="1" applyFont="1" applyFill="1" applyProtection="1"/>
    <xf numFmtId="0" fontId="4" fillId="0" borderId="4" xfId="0" applyFont="1" applyFill="1" applyBorder="1" applyAlignment="1" applyProtection="1">
      <alignment horizontal="center"/>
      <protection locked="0"/>
    </xf>
    <xf numFmtId="4" fontId="7" fillId="0" borderId="5" xfId="13" applyNumberFormat="1" applyFont="1" applyFill="1" applyBorder="1" applyProtection="1">
      <alignment horizontal="right"/>
    </xf>
    <xf numFmtId="4" fontId="2" fillId="0" borderId="2" xfId="13" applyNumberFormat="1" applyFont="1" applyFill="1" applyProtection="1">
      <alignment horizontal="right"/>
    </xf>
    <xf numFmtId="4" fontId="7" fillId="0" borderId="2" xfId="13" applyNumberFormat="1" applyFont="1" applyFill="1" applyProtection="1">
      <alignment horizontal="right"/>
    </xf>
    <xf numFmtId="4" fontId="7" fillId="0" borderId="17" xfId="13" applyNumberFormat="1" applyFont="1" applyFill="1" applyBorder="1" applyProtection="1">
      <alignment horizontal="right"/>
    </xf>
    <xf numFmtId="4" fontId="2" fillId="0" borderId="4" xfId="13" applyNumberFormat="1" applyFont="1" applyFill="1" applyBorder="1" applyProtection="1">
      <alignment horizontal="right"/>
    </xf>
    <xf numFmtId="4" fontId="7" fillId="0" borderId="4" xfId="16" applyNumberFormat="1" applyFont="1" applyFill="1" applyBorder="1" applyProtection="1">
      <alignment horizontal="right"/>
    </xf>
    <xf numFmtId="0" fontId="2" fillId="0" borderId="0" xfId="18" applyNumberFormat="1" applyFont="1" applyFill="1" applyBorder="1" applyProtection="1"/>
    <xf numFmtId="0" fontId="2" fillId="0" borderId="0" xfId="19" applyNumberFormat="1" applyFont="1" applyFill="1" applyProtection="1"/>
    <xf numFmtId="0" fontId="4" fillId="0" borderId="0" xfId="0" applyFont="1" applyFill="1" applyProtection="1">
      <protection locked="0"/>
    </xf>
    <xf numFmtId="0" fontId="2" fillId="0" borderId="0" xfId="7" applyNumberFormat="1" applyFont="1" applyFill="1" applyProtection="1"/>
    <xf numFmtId="49" fontId="2" fillId="0" borderId="3" xfId="9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49" fontId="2" fillId="0" borderId="3" xfId="8" applyNumberFormat="1" applyFont="1" applyBorder="1" applyAlignment="1" applyProtection="1">
      <alignment horizontal="center" vertical="center" wrapText="1"/>
    </xf>
    <xf numFmtId="49" fontId="2" fillId="0" borderId="7" xfId="8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2" fillId="0" borderId="4" xfId="8" applyNumberFormat="1" applyFont="1" applyBorder="1" applyAlignment="1" applyProtection="1">
      <alignment horizontal="center" vertical="center" wrapText="1"/>
    </xf>
    <xf numFmtId="49" fontId="2" fillId="0" borderId="4" xfId="8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2" fillId="0" borderId="6" xfId="8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</cellXfs>
  <cellStyles count="20">
    <cellStyle name="xl22" xfId="4"/>
    <cellStyle name="xl25" xfId="7"/>
    <cellStyle name="xl27" xfId="3"/>
    <cellStyle name="xl28" xfId="8"/>
    <cellStyle name="xl31" xfId="11"/>
    <cellStyle name="xl38" xfId="18"/>
    <cellStyle name="xl43" xfId="12"/>
    <cellStyle name="xl44" xfId="9"/>
    <cellStyle name="xl45" xfId="10"/>
    <cellStyle name="xl46" xfId="13"/>
    <cellStyle name="xl47" xfId="19"/>
    <cellStyle name="xl81" xfId="2"/>
    <cellStyle name="xl82" xfId="1"/>
    <cellStyle name="xl83" xfId="5"/>
    <cellStyle name="xl86" xfId="14"/>
    <cellStyle name="xl91" xfId="17"/>
    <cellStyle name="xl93" xfId="15"/>
    <cellStyle name="xl94" xfId="6"/>
    <cellStyle name="xl96" xfId="1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view="pageBreakPreview" zoomScale="120" zoomScaleNormal="100" zoomScaleSheetLayoutView="120" workbookViewId="0">
      <selection activeCell="D8" sqref="D8"/>
    </sheetView>
  </sheetViews>
  <sheetFormatPr defaultColWidth="9.140625" defaultRowHeight="12.75" x14ac:dyDescent="0.2"/>
  <cols>
    <col min="1" max="1" width="37.42578125" style="5" customWidth="1"/>
    <col min="2" max="2" width="7.28515625" style="5" customWidth="1"/>
    <col min="3" max="3" width="9.7109375" style="43" customWidth="1"/>
    <col min="4" max="4" width="14.42578125" style="5" customWidth="1"/>
    <col min="5" max="5" width="13.28515625" style="5" customWidth="1"/>
    <col min="6" max="6" width="13.28515625" style="58" customWidth="1"/>
    <col min="7" max="7" width="13.28515625" style="5" customWidth="1"/>
    <col min="8" max="8" width="13.28515625" style="58" customWidth="1"/>
    <col min="9" max="16384" width="9.140625" style="5"/>
  </cols>
  <sheetData>
    <row r="1" spans="1:8" ht="7.5" customHeight="1" x14ac:dyDescent="0.2">
      <c r="A1" s="1"/>
      <c r="B1" s="2"/>
      <c r="C1" s="3"/>
      <c r="D1" s="2"/>
      <c r="E1" s="2"/>
      <c r="F1" s="47"/>
      <c r="G1" s="2"/>
      <c r="H1" s="47"/>
    </row>
    <row r="2" spans="1:8" ht="45.75" customHeight="1" x14ac:dyDescent="0.25">
      <c r="A2" s="64" t="s">
        <v>70</v>
      </c>
      <c r="B2" s="64"/>
      <c r="C2" s="64"/>
      <c r="D2" s="64"/>
      <c r="E2" s="64"/>
      <c r="F2" s="64"/>
      <c r="G2" s="64"/>
      <c r="H2" s="64"/>
    </row>
    <row r="3" spans="1:8" ht="12.95" customHeight="1" x14ac:dyDescent="0.2">
      <c r="A3" s="6"/>
      <c r="B3" s="7"/>
      <c r="C3" s="8"/>
      <c r="D3" s="9"/>
      <c r="E3" s="10"/>
      <c r="F3" s="48"/>
      <c r="G3" s="10"/>
      <c r="H3" s="59"/>
    </row>
    <row r="4" spans="1:8" ht="11.45" customHeight="1" x14ac:dyDescent="0.2">
      <c r="A4" s="65" t="s">
        <v>0</v>
      </c>
      <c r="B4" s="68" t="s">
        <v>1</v>
      </c>
      <c r="C4" s="68" t="s">
        <v>2</v>
      </c>
      <c r="D4" s="72" t="s">
        <v>73</v>
      </c>
      <c r="E4" s="60" t="s">
        <v>71</v>
      </c>
      <c r="F4" s="61"/>
      <c r="G4" s="60" t="s">
        <v>72</v>
      </c>
      <c r="H4" s="61"/>
    </row>
    <row r="5" spans="1:8" ht="32.25" customHeight="1" x14ac:dyDescent="0.2">
      <c r="A5" s="66"/>
      <c r="B5" s="69"/>
      <c r="C5" s="71"/>
      <c r="D5" s="73"/>
      <c r="E5" s="62"/>
      <c r="F5" s="63"/>
      <c r="G5" s="62"/>
      <c r="H5" s="63"/>
    </row>
    <row r="6" spans="1:8" ht="42.75" customHeight="1" x14ac:dyDescent="0.2">
      <c r="A6" s="67"/>
      <c r="B6" s="70"/>
      <c r="C6" s="70"/>
      <c r="D6" s="74"/>
      <c r="E6" s="44" t="s">
        <v>3</v>
      </c>
      <c r="F6" s="44" t="s">
        <v>65</v>
      </c>
      <c r="G6" s="44" t="s">
        <v>3</v>
      </c>
      <c r="H6" s="44" t="s">
        <v>65</v>
      </c>
    </row>
    <row r="7" spans="1:8" ht="11.45" customHeight="1" x14ac:dyDescent="0.2">
      <c r="A7" s="12" t="s">
        <v>4</v>
      </c>
      <c r="B7" s="12" t="s">
        <v>5</v>
      </c>
      <c r="C7" s="13" t="s">
        <v>6</v>
      </c>
      <c r="D7" s="13" t="s">
        <v>7</v>
      </c>
      <c r="E7" s="14">
        <v>5</v>
      </c>
      <c r="F7" s="49">
        <v>6</v>
      </c>
      <c r="G7" s="14">
        <v>7</v>
      </c>
      <c r="H7" s="49">
        <v>8</v>
      </c>
    </row>
    <row r="8" spans="1:8" s="19" customFormat="1" ht="51" x14ac:dyDescent="0.2">
      <c r="A8" s="15" t="s">
        <v>8</v>
      </c>
      <c r="B8" s="16" t="s">
        <v>9</v>
      </c>
      <c r="C8" s="17" t="s">
        <v>10</v>
      </c>
      <c r="D8" s="18">
        <f>D9+D10+D11+D12+D13+D15+D16+D14</f>
        <v>139418598.75999999</v>
      </c>
      <c r="E8" s="18">
        <f t="shared" ref="E8:G8" si="0">E9+E10+E11+E12+E13+E15+E16</f>
        <v>46439482.68</v>
      </c>
      <c r="F8" s="50">
        <f>F9+F10+F11+F12+F13+F15+F16+F14</f>
        <v>185858081.44</v>
      </c>
      <c r="G8" s="18">
        <f t="shared" si="0"/>
        <v>-360188.21000000276</v>
      </c>
      <c r="H8" s="50">
        <f>H9+H10+H11+H12+H13+H15+H16+H14</f>
        <v>186568193.22999999</v>
      </c>
    </row>
    <row r="9" spans="1:8" ht="76.5" x14ac:dyDescent="0.2">
      <c r="A9" s="20" t="s">
        <v>11</v>
      </c>
      <c r="B9" s="21" t="s">
        <v>9</v>
      </c>
      <c r="C9" s="22" t="s">
        <v>12</v>
      </c>
      <c r="D9" s="23">
        <v>2950475</v>
      </c>
      <c r="E9" s="23">
        <f>F9-D9</f>
        <v>545004</v>
      </c>
      <c r="F9" s="51">
        <v>3495479</v>
      </c>
      <c r="G9" s="23">
        <f>H9-F9</f>
        <v>231757</v>
      </c>
      <c r="H9" s="51">
        <v>3727236</v>
      </c>
    </row>
    <row r="10" spans="1:8" ht="89.25" x14ac:dyDescent="0.2">
      <c r="A10" s="20" t="s">
        <v>13</v>
      </c>
      <c r="B10" s="21" t="s">
        <v>9</v>
      </c>
      <c r="C10" s="22" t="s">
        <v>14</v>
      </c>
      <c r="D10" s="23">
        <v>4811439</v>
      </c>
      <c r="E10" s="23">
        <f t="shared" ref="E10:G16" si="1">F10-D10</f>
        <v>888876</v>
      </c>
      <c r="F10" s="51">
        <v>5700315</v>
      </c>
      <c r="G10" s="23">
        <f t="shared" si="1"/>
        <v>0</v>
      </c>
      <c r="H10" s="51">
        <v>5700315</v>
      </c>
    </row>
    <row r="11" spans="1:8" ht="102" x14ac:dyDescent="0.2">
      <c r="A11" s="20" t="s">
        <v>15</v>
      </c>
      <c r="B11" s="21" t="s">
        <v>9</v>
      </c>
      <c r="C11" s="22" t="s">
        <v>16</v>
      </c>
      <c r="D11" s="23">
        <v>16686017</v>
      </c>
      <c r="E11" s="23">
        <f t="shared" si="1"/>
        <v>2099406</v>
      </c>
      <c r="F11" s="51">
        <v>18785423</v>
      </c>
      <c r="G11" s="23">
        <f t="shared" si="1"/>
        <v>0</v>
      </c>
      <c r="H11" s="51">
        <v>18785423</v>
      </c>
    </row>
    <row r="12" spans="1:8" ht="38.25" x14ac:dyDescent="0.2">
      <c r="A12" s="20" t="s">
        <v>17</v>
      </c>
      <c r="B12" s="21" t="s">
        <v>9</v>
      </c>
      <c r="C12" s="22" t="s">
        <v>18</v>
      </c>
      <c r="D12" s="23">
        <v>4997</v>
      </c>
      <c r="E12" s="23">
        <f t="shared" si="1"/>
        <v>13263</v>
      </c>
      <c r="F12" s="51">
        <v>18260</v>
      </c>
      <c r="G12" s="23">
        <f t="shared" si="1"/>
        <v>0</v>
      </c>
      <c r="H12" s="51">
        <v>18260</v>
      </c>
    </row>
    <row r="13" spans="1:8" ht="76.5" x14ac:dyDescent="0.2">
      <c r="A13" s="20" t="s">
        <v>19</v>
      </c>
      <c r="B13" s="21" t="s">
        <v>9</v>
      </c>
      <c r="C13" s="22" t="s">
        <v>20</v>
      </c>
      <c r="D13" s="23">
        <v>8746296.7599999998</v>
      </c>
      <c r="E13" s="23">
        <f t="shared" si="1"/>
        <v>1609575.6799999997</v>
      </c>
      <c r="F13" s="51">
        <v>10355872.439999999</v>
      </c>
      <c r="G13" s="23">
        <f t="shared" si="1"/>
        <v>-0.65000000037252903</v>
      </c>
      <c r="H13" s="51">
        <v>10355871.789999999</v>
      </c>
    </row>
    <row r="14" spans="1:8" ht="25.5" x14ac:dyDescent="0.2">
      <c r="A14" s="20" t="s">
        <v>69</v>
      </c>
      <c r="B14" s="21" t="s">
        <v>9</v>
      </c>
      <c r="C14" s="22" t="s">
        <v>41</v>
      </c>
      <c r="D14" s="23">
        <v>0</v>
      </c>
      <c r="E14" s="23">
        <f t="shared" si="1"/>
        <v>0</v>
      </c>
      <c r="F14" s="51">
        <v>0</v>
      </c>
      <c r="G14" s="23">
        <f t="shared" si="1"/>
        <v>1070300</v>
      </c>
      <c r="H14" s="51">
        <v>1070300</v>
      </c>
    </row>
    <row r="15" spans="1:8" ht="38.25" x14ac:dyDescent="0.2">
      <c r="A15" s="20" t="s">
        <v>21</v>
      </c>
      <c r="B15" s="21" t="s">
        <v>9</v>
      </c>
      <c r="C15" s="22" t="s">
        <v>22</v>
      </c>
      <c r="D15" s="23">
        <v>300000</v>
      </c>
      <c r="E15" s="23">
        <f t="shared" si="1"/>
        <v>12958500</v>
      </c>
      <c r="F15" s="51">
        <v>13258500</v>
      </c>
      <c r="G15" s="23">
        <f t="shared" si="1"/>
        <v>-2784520.5</v>
      </c>
      <c r="H15" s="51">
        <v>10473979.5</v>
      </c>
    </row>
    <row r="16" spans="1:8" ht="38.25" x14ac:dyDescent="0.2">
      <c r="A16" s="20" t="s">
        <v>23</v>
      </c>
      <c r="B16" s="21" t="s">
        <v>9</v>
      </c>
      <c r="C16" s="22" t="s">
        <v>24</v>
      </c>
      <c r="D16" s="23">
        <v>105919374</v>
      </c>
      <c r="E16" s="23">
        <f t="shared" si="1"/>
        <v>28324858</v>
      </c>
      <c r="F16" s="51">
        <v>134244232</v>
      </c>
      <c r="G16" s="23">
        <f t="shared" si="1"/>
        <v>2192575.9399999976</v>
      </c>
      <c r="H16" s="51">
        <v>136436807.94</v>
      </c>
    </row>
    <row r="17" spans="1:8" s="19" customFormat="1" ht="38.25" x14ac:dyDescent="0.2">
      <c r="A17" s="24" t="s">
        <v>25</v>
      </c>
      <c r="B17" s="25" t="s">
        <v>12</v>
      </c>
      <c r="C17" s="26" t="s">
        <v>10</v>
      </c>
      <c r="D17" s="27">
        <f>D18</f>
        <v>451128</v>
      </c>
      <c r="E17" s="27">
        <f t="shared" ref="E17:H17" si="2">E18</f>
        <v>146816</v>
      </c>
      <c r="F17" s="52">
        <f t="shared" si="2"/>
        <v>597944</v>
      </c>
      <c r="G17" s="27">
        <f t="shared" si="2"/>
        <v>814</v>
      </c>
      <c r="H17" s="52">
        <f t="shared" si="2"/>
        <v>598758</v>
      </c>
    </row>
    <row r="18" spans="1:8" ht="51" x14ac:dyDescent="0.2">
      <c r="A18" s="20" t="s">
        <v>26</v>
      </c>
      <c r="B18" s="21" t="s">
        <v>12</v>
      </c>
      <c r="C18" s="22" t="s">
        <v>14</v>
      </c>
      <c r="D18" s="23">
        <v>451128</v>
      </c>
      <c r="E18" s="23">
        <f>F18-D18</f>
        <v>146816</v>
      </c>
      <c r="F18" s="51">
        <v>597944</v>
      </c>
      <c r="G18" s="23">
        <f>H18-F18</f>
        <v>814</v>
      </c>
      <c r="H18" s="51">
        <v>598758</v>
      </c>
    </row>
    <row r="19" spans="1:8" ht="45" customHeight="1" x14ac:dyDescent="0.2">
      <c r="A19" s="45" t="s">
        <v>66</v>
      </c>
      <c r="B19" s="25" t="s">
        <v>14</v>
      </c>
      <c r="C19" s="26" t="s">
        <v>10</v>
      </c>
      <c r="D19" s="27">
        <f>D20</f>
        <v>15246444.859999999</v>
      </c>
      <c r="E19" s="27">
        <f>E20</f>
        <v>1554344.9699999988</v>
      </c>
      <c r="F19" s="52">
        <f>F20</f>
        <v>16800789.829999998</v>
      </c>
      <c r="G19" s="27">
        <f>G20</f>
        <v>-16706789.829999998</v>
      </c>
      <c r="H19" s="52">
        <f>H20</f>
        <v>94000</v>
      </c>
    </row>
    <row r="20" spans="1:8" ht="51" x14ac:dyDescent="0.2">
      <c r="A20" s="46" t="s">
        <v>67</v>
      </c>
      <c r="B20" s="21" t="s">
        <v>14</v>
      </c>
      <c r="C20" s="22" t="s">
        <v>54</v>
      </c>
      <c r="D20" s="23">
        <v>15246444.859999999</v>
      </c>
      <c r="E20" s="23">
        <f>F20-D20</f>
        <v>1554344.9699999988</v>
      </c>
      <c r="F20" s="51">
        <v>16800789.829999998</v>
      </c>
      <c r="G20" s="23">
        <f>H20-F20</f>
        <v>-16706789.829999998</v>
      </c>
      <c r="H20" s="51">
        <v>94000</v>
      </c>
    </row>
    <row r="21" spans="1:8" s="19" customFormat="1" ht="38.25" x14ac:dyDescent="0.2">
      <c r="A21" s="24" t="s">
        <v>27</v>
      </c>
      <c r="B21" s="25" t="s">
        <v>16</v>
      </c>
      <c r="C21" s="26" t="s">
        <v>10</v>
      </c>
      <c r="D21" s="27">
        <f>D22+D23+D24+D26</f>
        <v>227744849.97</v>
      </c>
      <c r="E21" s="27">
        <f t="shared" ref="E21:G21" si="3">E22+E23+E24+E26</f>
        <v>29689963.640000001</v>
      </c>
      <c r="F21" s="52">
        <f>F22+F23+F24+F26+F25</f>
        <v>267934813.60999998</v>
      </c>
      <c r="G21" s="27">
        <f t="shared" si="3"/>
        <v>12047725</v>
      </c>
      <c r="H21" s="52">
        <f>H22+H23+H24+H26+H25</f>
        <v>279982538.61000001</v>
      </c>
    </row>
    <row r="22" spans="1:8" ht="38.25" x14ac:dyDescent="0.2">
      <c r="A22" s="20" t="s">
        <v>28</v>
      </c>
      <c r="B22" s="21" t="s">
        <v>16</v>
      </c>
      <c r="C22" s="22" t="s">
        <v>18</v>
      </c>
      <c r="D22" s="23">
        <v>2478689.56</v>
      </c>
      <c r="E22" s="23">
        <f>F22-D22</f>
        <v>789029.60999999987</v>
      </c>
      <c r="F22" s="51">
        <v>3267719.17</v>
      </c>
      <c r="G22" s="23">
        <f>H22-F22</f>
        <v>351000</v>
      </c>
      <c r="H22" s="51">
        <v>3618719.17</v>
      </c>
    </row>
    <row r="23" spans="1:8" ht="38.25" x14ac:dyDescent="0.2">
      <c r="A23" s="20" t="s">
        <v>29</v>
      </c>
      <c r="B23" s="21" t="s">
        <v>16</v>
      </c>
      <c r="C23" s="22" t="s">
        <v>30</v>
      </c>
      <c r="D23" s="23">
        <v>5225007.0199999996</v>
      </c>
      <c r="E23" s="23">
        <f t="shared" ref="E23:G26" si="4">F23-D23</f>
        <v>2444258.0300000003</v>
      </c>
      <c r="F23" s="51">
        <v>7669265.0499999998</v>
      </c>
      <c r="G23" s="23">
        <f t="shared" si="4"/>
        <v>0</v>
      </c>
      <c r="H23" s="51">
        <v>7669265.0499999998</v>
      </c>
    </row>
    <row r="24" spans="1:8" ht="38.25" x14ac:dyDescent="0.2">
      <c r="A24" s="20" t="s">
        <v>31</v>
      </c>
      <c r="B24" s="21" t="s">
        <v>16</v>
      </c>
      <c r="C24" s="22" t="s">
        <v>32</v>
      </c>
      <c r="D24" s="23">
        <v>220041153.38999999</v>
      </c>
      <c r="E24" s="23">
        <f t="shared" si="4"/>
        <v>26086676</v>
      </c>
      <c r="F24" s="51">
        <v>246127829.38999999</v>
      </c>
      <c r="G24" s="23">
        <f t="shared" si="4"/>
        <v>11718725</v>
      </c>
      <c r="H24" s="51">
        <v>257846554.38999999</v>
      </c>
    </row>
    <row r="25" spans="1:8" x14ac:dyDescent="0.2">
      <c r="A25" s="20" t="s">
        <v>68</v>
      </c>
      <c r="B25" s="21" t="s">
        <v>16</v>
      </c>
      <c r="C25" s="22" t="s">
        <v>54</v>
      </c>
      <c r="D25" s="23">
        <v>0</v>
      </c>
      <c r="E25" s="23">
        <f t="shared" si="4"/>
        <v>10500000</v>
      </c>
      <c r="F25" s="51">
        <v>10500000</v>
      </c>
      <c r="G25" s="23">
        <f t="shared" si="4"/>
        <v>0</v>
      </c>
      <c r="H25" s="51">
        <v>10500000</v>
      </c>
    </row>
    <row r="26" spans="1:8" ht="51" x14ac:dyDescent="0.2">
      <c r="A26" s="20" t="s">
        <v>33</v>
      </c>
      <c r="B26" s="21" t="s">
        <v>16</v>
      </c>
      <c r="C26" s="22" t="s">
        <v>34</v>
      </c>
      <c r="D26" s="23">
        <v>0</v>
      </c>
      <c r="E26" s="23">
        <f t="shared" si="4"/>
        <v>370000</v>
      </c>
      <c r="F26" s="51">
        <v>370000</v>
      </c>
      <c r="G26" s="23">
        <f t="shared" si="4"/>
        <v>-22000</v>
      </c>
      <c r="H26" s="51">
        <v>348000</v>
      </c>
    </row>
    <row r="27" spans="1:8" s="19" customFormat="1" ht="51" x14ac:dyDescent="0.2">
      <c r="A27" s="24" t="s">
        <v>35</v>
      </c>
      <c r="B27" s="25" t="s">
        <v>18</v>
      </c>
      <c r="C27" s="26" t="s">
        <v>10</v>
      </c>
      <c r="D27" s="27">
        <f>D28+D29+D30+D31</f>
        <v>54222001.170000002</v>
      </c>
      <c r="E27" s="27">
        <f t="shared" ref="E27:H27" si="5">E28+E29+E30+E31</f>
        <v>47353035.360000007</v>
      </c>
      <c r="F27" s="52">
        <f t="shared" si="5"/>
        <v>101575036.53000002</v>
      </c>
      <c r="G27" s="27">
        <f t="shared" si="5"/>
        <v>4092358.2699999958</v>
      </c>
      <c r="H27" s="52">
        <f t="shared" si="5"/>
        <v>105667394.8</v>
      </c>
    </row>
    <row r="28" spans="1:8" ht="38.25" x14ac:dyDescent="0.2">
      <c r="A28" s="20" t="s">
        <v>36</v>
      </c>
      <c r="B28" s="21" t="s">
        <v>18</v>
      </c>
      <c r="C28" s="22" t="s">
        <v>9</v>
      </c>
      <c r="D28" s="23">
        <v>600000</v>
      </c>
      <c r="E28" s="23">
        <f>F28-D28</f>
        <v>0</v>
      </c>
      <c r="F28" s="51">
        <v>600000</v>
      </c>
      <c r="G28" s="23">
        <f>H28-F28</f>
        <v>0</v>
      </c>
      <c r="H28" s="51">
        <v>600000</v>
      </c>
    </row>
    <row r="29" spans="1:8" ht="38.25" x14ac:dyDescent="0.2">
      <c r="A29" s="20" t="s">
        <v>37</v>
      </c>
      <c r="B29" s="21" t="s">
        <v>18</v>
      </c>
      <c r="C29" s="22" t="s">
        <v>12</v>
      </c>
      <c r="D29" s="23">
        <v>2753549.21</v>
      </c>
      <c r="E29" s="23">
        <f t="shared" ref="E29:G31" si="6">F29-D29</f>
        <v>25644320</v>
      </c>
      <c r="F29" s="51">
        <v>28397869.210000001</v>
      </c>
      <c r="G29" s="23">
        <f t="shared" si="6"/>
        <v>1698148.1899999976</v>
      </c>
      <c r="H29" s="51">
        <v>30096017.399999999</v>
      </c>
    </row>
    <row r="30" spans="1:8" ht="38.25" x14ac:dyDescent="0.2">
      <c r="A30" s="20" t="s">
        <v>38</v>
      </c>
      <c r="B30" s="21" t="s">
        <v>18</v>
      </c>
      <c r="C30" s="22" t="s">
        <v>14</v>
      </c>
      <c r="D30" s="23">
        <v>50847581.789999999</v>
      </c>
      <c r="E30" s="23">
        <f t="shared" si="6"/>
        <v>21708715.360000007</v>
      </c>
      <c r="F30" s="51">
        <v>72556297.150000006</v>
      </c>
      <c r="G30" s="23">
        <f t="shared" si="6"/>
        <v>2394210.0799999982</v>
      </c>
      <c r="H30" s="51">
        <v>74950507.230000004</v>
      </c>
    </row>
    <row r="31" spans="1:8" ht="51" x14ac:dyDescent="0.2">
      <c r="A31" s="20" t="s">
        <v>39</v>
      </c>
      <c r="B31" s="21" t="s">
        <v>18</v>
      </c>
      <c r="C31" s="22" t="s">
        <v>18</v>
      </c>
      <c r="D31" s="23">
        <v>20870.169999999998</v>
      </c>
      <c r="E31" s="23">
        <f t="shared" si="6"/>
        <v>0</v>
      </c>
      <c r="F31" s="51">
        <v>20870.169999999998</v>
      </c>
      <c r="G31" s="23">
        <f t="shared" si="6"/>
        <v>0</v>
      </c>
      <c r="H31" s="51">
        <v>20870.169999999998</v>
      </c>
    </row>
    <row r="32" spans="1:8" s="19" customFormat="1" ht="38.25" x14ac:dyDescent="0.2">
      <c r="A32" s="24" t="s">
        <v>40</v>
      </c>
      <c r="B32" s="25" t="s">
        <v>41</v>
      </c>
      <c r="C32" s="26" t="s">
        <v>10</v>
      </c>
      <c r="D32" s="27">
        <f>D33+D34+D35+D36+D37+D38</f>
        <v>513128869.06</v>
      </c>
      <c r="E32" s="27">
        <f t="shared" ref="E32:H32" si="7">E33+E34+E35+E36+E37+E38</f>
        <v>41101407.770000026</v>
      </c>
      <c r="F32" s="52">
        <f t="shared" si="7"/>
        <v>554230276.83000004</v>
      </c>
      <c r="G32" s="27">
        <f t="shared" si="7"/>
        <v>12174818.399999972</v>
      </c>
      <c r="H32" s="52">
        <f t="shared" si="7"/>
        <v>566405095.23000002</v>
      </c>
    </row>
    <row r="33" spans="1:8" ht="38.25" x14ac:dyDescent="0.2">
      <c r="A33" s="20" t="s">
        <v>42</v>
      </c>
      <c r="B33" s="21" t="s">
        <v>41</v>
      </c>
      <c r="C33" s="22" t="s">
        <v>9</v>
      </c>
      <c r="D33" s="23">
        <v>104161572</v>
      </c>
      <c r="E33" s="23">
        <f>F33-D33</f>
        <v>6843793.9399999976</v>
      </c>
      <c r="F33" s="51">
        <v>111005365.94</v>
      </c>
      <c r="G33" s="23">
        <f>H33-F33</f>
        <v>1419969.049999997</v>
      </c>
      <c r="H33" s="51">
        <v>112425334.98999999</v>
      </c>
    </row>
    <row r="34" spans="1:8" ht="38.25" x14ac:dyDescent="0.2">
      <c r="A34" s="20" t="s">
        <v>43</v>
      </c>
      <c r="B34" s="21" t="s">
        <v>41</v>
      </c>
      <c r="C34" s="22" t="s">
        <v>12</v>
      </c>
      <c r="D34" s="23">
        <v>314279409.19999999</v>
      </c>
      <c r="E34" s="23">
        <f t="shared" ref="E34:G38" si="8">F34-D34</f>
        <v>23193918.100000024</v>
      </c>
      <c r="F34" s="51">
        <v>337473327.30000001</v>
      </c>
      <c r="G34" s="23">
        <f t="shared" si="8"/>
        <v>13088357.529999971</v>
      </c>
      <c r="H34" s="51">
        <v>350561684.82999998</v>
      </c>
    </row>
    <row r="35" spans="1:8" ht="38.25" x14ac:dyDescent="0.2">
      <c r="A35" s="20" t="s">
        <v>44</v>
      </c>
      <c r="B35" s="21" t="s">
        <v>41</v>
      </c>
      <c r="C35" s="22" t="s">
        <v>14</v>
      </c>
      <c r="D35" s="23">
        <v>71092956.859999999</v>
      </c>
      <c r="E35" s="23">
        <f t="shared" si="8"/>
        <v>7918345.9699999988</v>
      </c>
      <c r="F35" s="51">
        <v>79011302.829999998</v>
      </c>
      <c r="G35" s="23">
        <f t="shared" si="8"/>
        <v>-1972270.8799999952</v>
      </c>
      <c r="H35" s="51">
        <v>77039031.950000003</v>
      </c>
    </row>
    <row r="36" spans="1:8" ht="63.75" x14ac:dyDescent="0.2">
      <c r="A36" s="20" t="s">
        <v>45</v>
      </c>
      <c r="B36" s="21" t="s">
        <v>41</v>
      </c>
      <c r="C36" s="22" t="s">
        <v>18</v>
      </c>
      <c r="D36" s="23">
        <v>30000</v>
      </c>
      <c r="E36" s="23">
        <f t="shared" si="8"/>
        <v>170000</v>
      </c>
      <c r="F36" s="51">
        <v>200000</v>
      </c>
      <c r="G36" s="23">
        <f t="shared" si="8"/>
        <v>-52000</v>
      </c>
      <c r="H36" s="51">
        <v>148000</v>
      </c>
    </row>
    <row r="37" spans="1:8" ht="38.25" x14ac:dyDescent="0.2">
      <c r="A37" s="20" t="s">
        <v>46</v>
      </c>
      <c r="B37" s="21" t="s">
        <v>41</v>
      </c>
      <c r="C37" s="22" t="s">
        <v>41</v>
      </c>
      <c r="D37" s="23">
        <v>0</v>
      </c>
      <c r="E37" s="23">
        <f t="shared" si="8"/>
        <v>450000</v>
      </c>
      <c r="F37" s="51">
        <v>450000</v>
      </c>
      <c r="G37" s="23">
        <f t="shared" si="8"/>
        <v>0</v>
      </c>
      <c r="H37" s="51">
        <v>450000</v>
      </c>
    </row>
    <row r="38" spans="1:8" ht="38.25" x14ac:dyDescent="0.2">
      <c r="A38" s="20" t="s">
        <v>47</v>
      </c>
      <c r="B38" s="21" t="s">
        <v>41</v>
      </c>
      <c r="C38" s="22" t="s">
        <v>32</v>
      </c>
      <c r="D38" s="23">
        <v>23564931</v>
      </c>
      <c r="E38" s="23">
        <f t="shared" si="8"/>
        <v>2525349.7600000016</v>
      </c>
      <c r="F38" s="51">
        <v>26090280.760000002</v>
      </c>
      <c r="G38" s="23">
        <f t="shared" si="8"/>
        <v>-309237.30000000075</v>
      </c>
      <c r="H38" s="51">
        <v>25781043.460000001</v>
      </c>
    </row>
    <row r="39" spans="1:8" s="19" customFormat="1" ht="38.25" x14ac:dyDescent="0.2">
      <c r="A39" s="24" t="s">
        <v>48</v>
      </c>
      <c r="B39" s="25" t="s">
        <v>30</v>
      </c>
      <c r="C39" s="26" t="s">
        <v>10</v>
      </c>
      <c r="D39" s="27">
        <f>D40+D41</f>
        <v>90533651.709999993</v>
      </c>
      <c r="E39" s="27">
        <f t="shared" ref="E39:H39" si="9">E40+E41</f>
        <v>-1378428.7399999909</v>
      </c>
      <c r="F39" s="52">
        <f t="shared" si="9"/>
        <v>89155222.969999999</v>
      </c>
      <c r="G39" s="27">
        <f t="shared" si="9"/>
        <v>-9448023.0199999996</v>
      </c>
      <c r="H39" s="52">
        <f t="shared" si="9"/>
        <v>79707199.950000003</v>
      </c>
    </row>
    <row r="40" spans="1:8" ht="38.25" x14ac:dyDescent="0.2">
      <c r="A40" s="20" t="s">
        <v>49</v>
      </c>
      <c r="B40" s="21" t="s">
        <v>30</v>
      </c>
      <c r="C40" s="22" t="s">
        <v>9</v>
      </c>
      <c r="D40" s="23">
        <v>72111286.989999995</v>
      </c>
      <c r="E40" s="23">
        <f>F40-D40</f>
        <v>-14741738.899999991</v>
      </c>
      <c r="F40" s="51">
        <v>57369548.090000004</v>
      </c>
      <c r="G40" s="23">
        <f>H40-F40</f>
        <v>1206358.6799999997</v>
      </c>
      <c r="H40" s="51">
        <v>58575906.770000003</v>
      </c>
    </row>
    <row r="41" spans="1:8" ht="51" x14ac:dyDescent="0.2">
      <c r="A41" s="20" t="s">
        <v>50</v>
      </c>
      <c r="B41" s="21" t="s">
        <v>30</v>
      </c>
      <c r="C41" s="22" t="s">
        <v>16</v>
      </c>
      <c r="D41" s="23">
        <v>18422364.719999999</v>
      </c>
      <c r="E41" s="23">
        <f t="shared" ref="E41:G43" si="10">F41-D41</f>
        <v>13363310.16</v>
      </c>
      <c r="F41" s="51">
        <v>31785674.879999999</v>
      </c>
      <c r="G41" s="23">
        <f t="shared" si="10"/>
        <v>-10654381.699999999</v>
      </c>
      <c r="H41" s="51">
        <v>21131293.18</v>
      </c>
    </row>
    <row r="42" spans="1:8" s="19" customFormat="1" ht="38.25" x14ac:dyDescent="0.2">
      <c r="A42" s="24" t="s">
        <v>51</v>
      </c>
      <c r="B42" s="25" t="s">
        <v>32</v>
      </c>
      <c r="C42" s="26" t="s">
        <v>10</v>
      </c>
      <c r="D42" s="27">
        <f>D43</f>
        <v>30000</v>
      </c>
      <c r="E42" s="23">
        <f t="shared" si="10"/>
        <v>240000</v>
      </c>
      <c r="F42" s="52">
        <f t="shared" ref="F42" si="11">F43</f>
        <v>270000</v>
      </c>
      <c r="G42" s="23">
        <f t="shared" si="10"/>
        <v>0</v>
      </c>
      <c r="H42" s="52">
        <f t="shared" ref="H42" si="12">H43</f>
        <v>270000</v>
      </c>
    </row>
    <row r="43" spans="1:8" ht="51" x14ac:dyDescent="0.2">
      <c r="A43" s="20" t="s">
        <v>52</v>
      </c>
      <c r="B43" s="21" t="s">
        <v>32</v>
      </c>
      <c r="C43" s="22" t="s">
        <v>32</v>
      </c>
      <c r="D43" s="23">
        <v>30000</v>
      </c>
      <c r="E43" s="23">
        <f t="shared" si="10"/>
        <v>240000</v>
      </c>
      <c r="F43" s="51">
        <v>270000</v>
      </c>
      <c r="G43" s="23">
        <f t="shared" si="10"/>
        <v>0</v>
      </c>
      <c r="H43" s="51">
        <v>270000</v>
      </c>
    </row>
    <row r="44" spans="1:8" s="19" customFormat="1" ht="38.25" x14ac:dyDescent="0.2">
      <c r="A44" s="24" t="s">
        <v>53</v>
      </c>
      <c r="B44" s="25" t="s">
        <v>54</v>
      </c>
      <c r="C44" s="26" t="s">
        <v>10</v>
      </c>
      <c r="D44" s="27">
        <f>D45+D46+D47+D48</f>
        <v>70264712.229999989</v>
      </c>
      <c r="E44" s="27">
        <f t="shared" ref="E44:H44" si="13">E45+E46+E47+E48</f>
        <v>2897454.5</v>
      </c>
      <c r="F44" s="52">
        <f t="shared" si="13"/>
        <v>73162166.729999989</v>
      </c>
      <c r="G44" s="27">
        <f t="shared" si="13"/>
        <v>-15075268.559999997</v>
      </c>
      <c r="H44" s="52">
        <f t="shared" si="13"/>
        <v>58086898.170000002</v>
      </c>
    </row>
    <row r="45" spans="1:8" ht="38.25" x14ac:dyDescent="0.2">
      <c r="A45" s="20" t="s">
        <v>55</v>
      </c>
      <c r="B45" s="21" t="s">
        <v>54</v>
      </c>
      <c r="C45" s="22" t="s">
        <v>9</v>
      </c>
      <c r="D45" s="23">
        <v>2520000</v>
      </c>
      <c r="E45" s="23">
        <f>F45-D45</f>
        <v>159000</v>
      </c>
      <c r="F45" s="51">
        <v>2679000</v>
      </c>
      <c r="G45" s="23">
        <f>H45-F45</f>
        <v>344265.56000000006</v>
      </c>
      <c r="H45" s="51">
        <v>3023265.56</v>
      </c>
    </row>
    <row r="46" spans="1:8" ht="38.25" x14ac:dyDescent="0.2">
      <c r="A46" s="20" t="s">
        <v>56</v>
      </c>
      <c r="B46" s="21" t="s">
        <v>54</v>
      </c>
      <c r="C46" s="22" t="s">
        <v>14</v>
      </c>
      <c r="D46" s="23">
        <v>4750000</v>
      </c>
      <c r="E46" s="23">
        <f t="shared" ref="E46:G48" si="14">F46-D46</f>
        <v>0</v>
      </c>
      <c r="F46" s="51">
        <v>4750000</v>
      </c>
      <c r="G46" s="23">
        <f t="shared" si="14"/>
        <v>-2153200</v>
      </c>
      <c r="H46" s="51">
        <v>2596800</v>
      </c>
    </row>
    <row r="47" spans="1:8" ht="38.25" x14ac:dyDescent="0.2">
      <c r="A47" s="20" t="s">
        <v>57</v>
      </c>
      <c r="B47" s="21" t="s">
        <v>54</v>
      </c>
      <c r="C47" s="22" t="s">
        <v>16</v>
      </c>
      <c r="D47" s="23">
        <v>62994712.229999997</v>
      </c>
      <c r="E47" s="23">
        <f t="shared" si="14"/>
        <v>-144428.5</v>
      </c>
      <c r="F47" s="51">
        <v>62850283.729999997</v>
      </c>
      <c r="G47" s="23">
        <f t="shared" si="14"/>
        <v>-13266334.119999997</v>
      </c>
      <c r="H47" s="51">
        <v>49583949.609999999</v>
      </c>
    </row>
    <row r="48" spans="1:8" ht="51" x14ac:dyDescent="0.2">
      <c r="A48" s="20" t="s">
        <v>58</v>
      </c>
      <c r="B48" s="21" t="s">
        <v>54</v>
      </c>
      <c r="C48" s="22" t="s">
        <v>20</v>
      </c>
      <c r="D48" s="23">
        <v>0</v>
      </c>
      <c r="E48" s="23">
        <f t="shared" si="14"/>
        <v>2882883</v>
      </c>
      <c r="F48" s="51">
        <v>2882883</v>
      </c>
      <c r="G48" s="23">
        <f t="shared" si="14"/>
        <v>0</v>
      </c>
      <c r="H48" s="51">
        <v>2882883</v>
      </c>
    </row>
    <row r="49" spans="1:8" s="19" customFormat="1" ht="38.25" x14ac:dyDescent="0.2">
      <c r="A49" s="24" t="s">
        <v>59</v>
      </c>
      <c r="B49" s="25" t="s">
        <v>22</v>
      </c>
      <c r="C49" s="26" t="s">
        <v>10</v>
      </c>
      <c r="D49" s="27">
        <f>D50</f>
        <v>2136515.9</v>
      </c>
      <c r="E49" s="27">
        <f t="shared" ref="E49:H49" si="15">E50</f>
        <v>18197000</v>
      </c>
      <c r="F49" s="52">
        <f t="shared" si="15"/>
        <v>20333515.899999999</v>
      </c>
      <c r="G49" s="27">
        <f t="shared" si="15"/>
        <v>-6551016.9999999981</v>
      </c>
      <c r="H49" s="52">
        <f t="shared" si="15"/>
        <v>13782498.9</v>
      </c>
    </row>
    <row r="50" spans="1:8" ht="38.25" x14ac:dyDescent="0.2">
      <c r="A50" s="20" t="s">
        <v>60</v>
      </c>
      <c r="B50" s="21" t="s">
        <v>22</v>
      </c>
      <c r="C50" s="22" t="s">
        <v>12</v>
      </c>
      <c r="D50" s="23">
        <v>2136515.9</v>
      </c>
      <c r="E50" s="23">
        <f>F50-D50</f>
        <v>18197000</v>
      </c>
      <c r="F50" s="51">
        <v>20333515.899999999</v>
      </c>
      <c r="G50" s="23">
        <f>H50-F50</f>
        <v>-6551016.9999999981</v>
      </c>
      <c r="H50" s="51">
        <v>13782498.9</v>
      </c>
    </row>
    <row r="51" spans="1:8" s="19" customFormat="1" ht="51" x14ac:dyDescent="0.2">
      <c r="A51" s="24" t="s">
        <v>61</v>
      </c>
      <c r="B51" s="25" t="s">
        <v>34</v>
      </c>
      <c r="C51" s="28" t="s">
        <v>10</v>
      </c>
      <c r="D51" s="29">
        <f>D52</f>
        <v>4471204</v>
      </c>
      <c r="E51" s="29">
        <f t="shared" ref="E51:H51" si="16">E52</f>
        <v>1600000</v>
      </c>
      <c r="F51" s="53">
        <f t="shared" si="16"/>
        <v>6071204</v>
      </c>
      <c r="G51" s="29">
        <f t="shared" si="16"/>
        <v>0</v>
      </c>
      <c r="H51" s="53">
        <f t="shared" si="16"/>
        <v>6071204</v>
      </c>
    </row>
    <row r="52" spans="1:8" ht="38.25" x14ac:dyDescent="0.2">
      <c r="A52" s="30" t="s">
        <v>62</v>
      </c>
      <c r="B52" s="31" t="s">
        <v>34</v>
      </c>
      <c r="C52" s="32" t="s">
        <v>12</v>
      </c>
      <c r="D52" s="33">
        <v>4471204</v>
      </c>
      <c r="E52" s="23">
        <f>F52-D52</f>
        <v>1600000</v>
      </c>
      <c r="F52" s="54">
        <v>6071204</v>
      </c>
      <c r="G52" s="23">
        <f>H52-F52</f>
        <v>0</v>
      </c>
      <c r="H52" s="54">
        <v>6071204</v>
      </c>
    </row>
    <row r="53" spans="1:8" s="19" customFormat="1" ht="30" customHeight="1" x14ac:dyDescent="0.2">
      <c r="A53" s="34" t="s">
        <v>63</v>
      </c>
      <c r="B53" s="35" t="s">
        <v>64</v>
      </c>
      <c r="C53" s="36" t="s">
        <v>64</v>
      </c>
      <c r="D53" s="37">
        <f>D8+D17+D21+D27+D32+D39+D42+D44+D49+D51+D19</f>
        <v>1117647975.6600001</v>
      </c>
      <c r="E53" s="37">
        <f>E8+E17+E21+E27+E32+E39+E42+E44+E49+E51</f>
        <v>186286731.21000007</v>
      </c>
      <c r="F53" s="55">
        <f>F8+F17+F19+F21+F27+F32+F39+F42+F44+F49+F51</f>
        <v>1315989051.8400002</v>
      </c>
      <c r="G53" s="37">
        <f>G8+G17+G21+G27+G32+G39+G42+G44+G49+G51</f>
        <v>-3118781.1200000308</v>
      </c>
      <c r="H53" s="55">
        <f>H8+H17+H21+H27+H32+H39+H42+H44+H49+H51+H19</f>
        <v>1297233780.8900001</v>
      </c>
    </row>
    <row r="54" spans="1:8" ht="12.95" customHeight="1" x14ac:dyDescent="0.2">
      <c r="A54" s="4"/>
      <c r="B54" s="38"/>
      <c r="C54" s="39"/>
      <c r="D54" s="40"/>
      <c r="E54" s="40"/>
      <c r="F54" s="56"/>
      <c r="G54" s="40"/>
      <c r="H54" s="56"/>
    </row>
    <row r="55" spans="1:8" ht="12.95" customHeight="1" x14ac:dyDescent="0.2">
      <c r="A55" s="11"/>
      <c r="B55" s="11"/>
      <c r="C55" s="41"/>
      <c r="D55" s="42"/>
      <c r="E55" s="42"/>
      <c r="F55" s="57"/>
      <c r="G55" s="42"/>
      <c r="H55" s="57"/>
    </row>
  </sheetData>
  <mergeCells count="7">
    <mergeCell ref="G4:H5"/>
    <mergeCell ref="A2:H2"/>
    <mergeCell ref="A4:A6"/>
    <mergeCell ref="B4:B6"/>
    <mergeCell ref="C4:C6"/>
    <mergeCell ref="D4:D6"/>
    <mergeCell ref="E4:F5"/>
  </mergeCells>
  <pageMargins left="0.39370078740157483" right="0.39370078740157483" top="0.59055118110236227" bottom="0.39370078740157483" header="0" footer="0"/>
  <pageSetup paperSize="9" scale="69" fitToWidth="2" fitToHeight="0" orientation="landscape" r:id="rId1"/>
  <headerFooter>
    <evenFooter>&amp;R&amp;D&amp; СТР. 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МПА расходы</vt:lpstr>
      <vt:lpstr>'МПА расходы'!Область_печати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104</cp:lastModifiedBy>
  <dcterms:created xsi:type="dcterms:W3CDTF">2023-03-09T01:52:41Z</dcterms:created>
  <dcterms:modified xsi:type="dcterms:W3CDTF">2025-04-03T04:42:27Z</dcterms:modified>
</cp:coreProperties>
</file>